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T-S Leden\ALLERLEI\"/>
    </mc:Choice>
  </mc:AlternateContent>
  <bookViews>
    <workbookView xWindow="0" yWindow="0" windowWidth="24000" windowHeight="9600" activeTab="1"/>
  </bookViews>
  <sheets>
    <sheet name="MTS-testbaan" sheetId="1" r:id="rId1"/>
    <sheet name="MTS-testbaan SDR" sheetId="2" r:id="rId2"/>
  </sheets>
  <calcPr calcId="162913"/>
  <pivotCaches>
    <pivotCache cacheId="6" r:id="rId3"/>
  </pivotCaches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4" i="2"/>
  <c r="H42" i="2"/>
  <c r="H40" i="2"/>
  <c r="H41" i="2"/>
  <c r="H39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F10" i="1" l="1"/>
  <c r="J12" i="1"/>
  <c r="L4" i="1"/>
  <c r="P2" i="1"/>
  <c r="L2" i="1"/>
  <c r="F27" i="1"/>
  <c r="L24" i="1" s="1"/>
  <c r="F26" i="1"/>
  <c r="J24" i="1" s="1"/>
  <c r="F25" i="1"/>
  <c r="L22" i="1" s="1"/>
  <c r="F24" i="1"/>
  <c r="J22" i="1" s="1"/>
  <c r="F23" i="1"/>
  <c r="L20" i="1" s="1"/>
  <c r="F22" i="1"/>
  <c r="J20" i="1" s="1"/>
  <c r="F21" i="1"/>
  <c r="L18" i="1" s="1"/>
  <c r="F20" i="1"/>
  <c r="J18" i="1" s="1"/>
  <c r="F19" i="1"/>
  <c r="L8" i="1" s="1"/>
  <c r="F18" i="1"/>
  <c r="J8" i="1" s="1"/>
  <c r="F17" i="1"/>
  <c r="L6" i="1" s="1"/>
  <c r="F16" i="1"/>
  <c r="J6" i="1" s="1"/>
  <c r="F15" i="1"/>
  <c r="L14" i="1" s="1"/>
  <c r="F14" i="1"/>
  <c r="J14" i="1" s="1"/>
  <c r="F13" i="1"/>
  <c r="L16" i="1" s="1"/>
  <c r="F12" i="1"/>
  <c r="J16" i="1" s="1"/>
  <c r="F11" i="1"/>
  <c r="L12" i="1" s="1"/>
  <c r="Q12" i="1" s="1"/>
  <c r="F9" i="1"/>
  <c r="F8" i="1"/>
  <c r="L10" i="1" s="1"/>
  <c r="F7" i="1"/>
  <c r="J10" i="1" s="1"/>
  <c r="F6" i="1"/>
  <c r="J4" i="1" s="1"/>
  <c r="Q4" i="1" s="1"/>
  <c r="F5" i="1"/>
  <c r="F4" i="1"/>
  <c r="J2" i="1" s="1"/>
  <c r="F3" i="1"/>
  <c r="F2" i="1"/>
  <c r="N2" i="1" s="1"/>
  <c r="Q2" i="1" l="1"/>
  <c r="Q10" i="1"/>
  <c r="Q16" i="1"/>
  <c r="Q14" i="1"/>
  <c r="Q6" i="1"/>
  <c r="Q8" i="1"/>
  <c r="Q18" i="1"/>
  <c r="Q20" i="1"/>
  <c r="Q22" i="1"/>
  <c r="Q24" i="1"/>
</calcChain>
</file>

<file path=xl/sharedStrings.xml><?xml version="1.0" encoding="utf-8"?>
<sst xmlns="http://schemas.openxmlformats.org/spreadsheetml/2006/main" count="119" uniqueCount="78">
  <si>
    <t>rail</t>
  </si>
  <si>
    <t>lengte</t>
  </si>
  <si>
    <t>Bezetmelder</t>
  </si>
  <si>
    <t>Blok</t>
  </si>
  <si>
    <t>BL1</t>
  </si>
  <si>
    <t>BL2</t>
  </si>
  <si>
    <t>BL3</t>
  </si>
  <si>
    <t>BL4</t>
  </si>
  <si>
    <t>BL5</t>
  </si>
  <si>
    <t>BL6</t>
  </si>
  <si>
    <t>BL7</t>
  </si>
  <si>
    <t>BL8</t>
  </si>
  <si>
    <t>BL9</t>
  </si>
  <si>
    <t>BL10</t>
  </si>
  <si>
    <t>BL11</t>
  </si>
  <si>
    <t>BL12</t>
  </si>
  <si>
    <t>lengte blok</t>
  </si>
  <si>
    <t>ID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</si>
  <si>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</si>
  <si>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</si>
  <si>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</si>
  <si>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</si>
  <si>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</si>
  <si>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</si>
  <si>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</si>
  <si>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</si>
  <si>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</si>
  <si>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</si>
  <si>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</si>
  <si>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</si>
  <si>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</si>
  <si>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</si>
  <si>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</si>
  <si>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</si>
  <si>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</si>
  <si>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</si>
  <si>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</si>
  <si>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</si>
  <si>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</si>
  <si>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</si>
  <si>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</si>
  <si>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</si>
  <si>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</si>
  <si>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3.8</t>
  </si>
  <si>
    <t>TM1</t>
  </si>
  <si>
    <t>TM2</t>
  </si>
  <si>
    <t>TM3</t>
  </si>
  <si>
    <t>TM4</t>
  </si>
  <si>
    <t>TM5</t>
  </si>
  <si>
    <t>TM6</t>
  </si>
  <si>
    <t>TM7</t>
  </si>
  <si>
    <t>TM8</t>
  </si>
  <si>
    <t>TM9</t>
  </si>
  <si>
    <t>TM10</t>
  </si>
  <si>
    <t>TM11</t>
  </si>
  <si>
    <t>TM12</t>
  </si>
  <si>
    <t>TM13</t>
  </si>
  <si>
    <t>TM14</t>
  </si>
  <si>
    <t>TM15</t>
  </si>
  <si>
    <t>TM16</t>
  </si>
  <si>
    <t>TM17</t>
  </si>
  <si>
    <t>TM18</t>
  </si>
  <si>
    <t>TM33</t>
  </si>
  <si>
    <t>TM34</t>
  </si>
  <si>
    <t>TM35</t>
  </si>
  <si>
    <t>TM36</t>
  </si>
  <si>
    <t>TM37</t>
  </si>
  <si>
    <t>TM38</t>
  </si>
  <si>
    <t>TM39</t>
  </si>
  <si>
    <t>TM40</t>
  </si>
  <si>
    <t>TMZ</t>
  </si>
  <si>
    <t>Spoor</t>
  </si>
  <si>
    <t>Lengte</t>
  </si>
  <si>
    <t>Terugmelder</t>
  </si>
  <si>
    <t>Rijlabels</t>
  </si>
  <si>
    <t>Eindtotaal</t>
  </si>
  <si>
    <t>Som van Lengte</t>
  </si>
  <si>
    <t>Terug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</si>
</sst>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Standaard" xfId="0" builtinId="0"/>
  </cellStyles>
  <dxfs count="8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ven De Ridder" refreshedDate="42366.479876620368" createdVersion="6" refreshedVersion="6" minRefreshableVersion="3" recordCount="57">
  <cacheSource type="worksheet">
    <worksheetSource name="tbltestbaan"/>
  </cacheSource>
  <cacheFields count="4">
    <cacheField name="Spoor" numFmtId="0">
      <sharedItems containsSemiMixedTypes="0" containsString="0" containsNumber="1" containsInteger="1" minValue="24077" maxValue="62230"/>
    </cacheField>
    <cacheField name="Lengte" numFmtId="0">
      <sharedItems containsSemiMixedTypes="0" containsString="0" containsNumber="1" containsInteger="1" minValue="72" maxValue="229"/>
    </cacheField>
    <cacheField name="Terugmelder" numFmtId="0">
      <sharedItems containsSemiMixedTypes="0" containsString="0" containsNumber="1" containsInteger="1" minValue="1" maxValue="40" count="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33"/>
        <n v="34"/>
        <n v="35"/>
        <n v="36"/>
        <n v="37"/>
        <n v="38"/>
        <n v="39"/>
        <n v="40"/>
      </sharedItems>
    </cacheField>
    <cacheField name="Blok" numFmtId="0">
      <sharedItems containsSemiMixedTypes="0" containsString="0" containsNumber="1" containsInteger="1" minValue="1" maxValue="12" count="12">
        <n v="1"/>
        <n v="2"/>
        <n v="5"/>
        <n v="6"/>
        <n v="8"/>
        <n v="7"/>
        <n v="3"/>
        <n v="4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n v="24188"/>
    <n v="188"/>
    <x v="0"/>
    <x v="0"/>
  </r>
  <r>
    <n v="24094"/>
    <n v="94"/>
    <x v="0"/>
    <x v="0"/>
  </r>
  <r>
    <n v="24094"/>
    <n v="94"/>
    <x v="1"/>
    <x v="0"/>
  </r>
  <r>
    <n v="24188"/>
    <n v="188"/>
    <x v="1"/>
    <x v="0"/>
  </r>
  <r>
    <n v="24130"/>
    <n v="189"/>
    <x v="2"/>
    <x v="0"/>
  </r>
  <r>
    <n v="24130"/>
    <n v="189"/>
    <x v="2"/>
    <x v="0"/>
  </r>
  <r>
    <n v="24130"/>
    <n v="189"/>
    <x v="3"/>
    <x v="1"/>
  </r>
  <r>
    <n v="24130"/>
    <n v="189"/>
    <x v="4"/>
    <x v="1"/>
  </r>
  <r>
    <n v="24130"/>
    <n v="189"/>
    <x v="4"/>
    <x v="1"/>
  </r>
  <r>
    <n v="24188"/>
    <n v="188"/>
    <x v="5"/>
    <x v="2"/>
  </r>
  <r>
    <n v="24188"/>
    <n v="188"/>
    <x v="5"/>
    <x v="2"/>
  </r>
  <r>
    <n v="24130"/>
    <n v="189"/>
    <x v="6"/>
    <x v="2"/>
  </r>
  <r>
    <n v="24130"/>
    <n v="189"/>
    <x v="6"/>
    <x v="2"/>
  </r>
  <r>
    <n v="24130"/>
    <n v="189"/>
    <x v="6"/>
    <x v="2"/>
  </r>
  <r>
    <n v="24130"/>
    <n v="189"/>
    <x v="7"/>
    <x v="0"/>
  </r>
  <r>
    <n v="24130"/>
    <n v="189"/>
    <x v="7"/>
    <x v="0"/>
  </r>
  <r>
    <n v="24130"/>
    <n v="189"/>
    <x v="8"/>
    <x v="3"/>
  </r>
  <r>
    <n v="24130"/>
    <n v="189"/>
    <x v="8"/>
    <x v="3"/>
  </r>
  <r>
    <n v="24188"/>
    <n v="188"/>
    <x v="9"/>
    <x v="3"/>
  </r>
  <r>
    <n v="24188"/>
    <n v="188"/>
    <x v="9"/>
    <x v="3"/>
  </r>
  <r>
    <n v="24130"/>
    <n v="189"/>
    <x v="10"/>
    <x v="4"/>
  </r>
  <r>
    <n v="24130"/>
    <n v="189"/>
    <x v="11"/>
    <x v="4"/>
  </r>
  <r>
    <n v="24224"/>
    <n v="186"/>
    <x v="12"/>
    <x v="5"/>
  </r>
  <r>
    <n v="24997"/>
    <n v="94"/>
    <x v="13"/>
    <x v="5"/>
  </r>
  <r>
    <n v="24094"/>
    <n v="94"/>
    <x v="13"/>
    <x v="5"/>
  </r>
  <r>
    <n v="24130"/>
    <n v="189"/>
    <x v="13"/>
    <x v="5"/>
  </r>
  <r>
    <n v="24977"/>
    <n v="72"/>
    <x v="13"/>
    <x v="5"/>
  </r>
  <r>
    <n v="24094"/>
    <n v="94"/>
    <x v="14"/>
    <x v="6"/>
  </r>
  <r>
    <n v="24077"/>
    <n v="78"/>
    <x v="14"/>
    <x v="6"/>
  </r>
  <r>
    <n v="24997"/>
    <n v="94"/>
    <x v="15"/>
    <x v="6"/>
  </r>
  <r>
    <n v="24188"/>
    <n v="188"/>
    <x v="15"/>
    <x v="6"/>
  </r>
  <r>
    <n v="24977"/>
    <n v="72"/>
    <x v="15"/>
    <x v="6"/>
  </r>
  <r>
    <n v="24224"/>
    <n v="186"/>
    <x v="16"/>
    <x v="7"/>
  </r>
  <r>
    <n v="24997"/>
    <n v="94"/>
    <x v="17"/>
    <x v="7"/>
  </r>
  <r>
    <n v="24077"/>
    <n v="78"/>
    <x v="17"/>
    <x v="7"/>
  </r>
  <r>
    <n v="24188"/>
    <n v="188"/>
    <x v="17"/>
    <x v="7"/>
  </r>
  <r>
    <n v="24977"/>
    <n v="72"/>
    <x v="17"/>
    <x v="7"/>
  </r>
  <r>
    <n v="62188"/>
    <n v="188"/>
    <x v="18"/>
    <x v="8"/>
  </r>
  <r>
    <n v="62188"/>
    <n v="188"/>
    <x v="18"/>
    <x v="8"/>
  </r>
  <r>
    <n v="62188"/>
    <n v="188"/>
    <x v="18"/>
    <x v="8"/>
  </r>
  <r>
    <n v="62230"/>
    <n v="229"/>
    <x v="19"/>
    <x v="8"/>
  </r>
  <r>
    <n v="62230"/>
    <n v="229"/>
    <x v="19"/>
    <x v="8"/>
  </r>
  <r>
    <n v="62230"/>
    <n v="229"/>
    <x v="20"/>
    <x v="9"/>
  </r>
  <r>
    <n v="62077"/>
    <n v="78"/>
    <x v="20"/>
    <x v="9"/>
  </r>
  <r>
    <n v="62230"/>
    <n v="229"/>
    <x v="20"/>
    <x v="9"/>
  </r>
  <r>
    <n v="62230"/>
    <n v="229"/>
    <x v="21"/>
    <x v="9"/>
  </r>
  <r>
    <n v="62230"/>
    <n v="229"/>
    <x v="21"/>
    <x v="9"/>
  </r>
  <r>
    <n v="62188"/>
    <n v="188"/>
    <x v="22"/>
    <x v="10"/>
  </r>
  <r>
    <n v="62188"/>
    <n v="188"/>
    <x v="22"/>
    <x v="10"/>
  </r>
  <r>
    <n v="62188"/>
    <n v="188"/>
    <x v="22"/>
    <x v="10"/>
  </r>
  <r>
    <n v="62230"/>
    <n v="229"/>
    <x v="23"/>
    <x v="10"/>
  </r>
  <r>
    <n v="62230"/>
    <n v="229"/>
    <x v="23"/>
    <x v="10"/>
  </r>
  <r>
    <n v="62230"/>
    <n v="229"/>
    <x v="24"/>
    <x v="11"/>
  </r>
  <r>
    <n v="62077"/>
    <n v="78"/>
    <x v="24"/>
    <x v="11"/>
  </r>
  <r>
    <n v="62230"/>
    <n v="229"/>
    <x v="24"/>
    <x v="11"/>
  </r>
  <r>
    <n v="62230"/>
    <n v="229"/>
    <x v="25"/>
    <x v="11"/>
  </r>
  <r>
    <n v="62230"/>
    <n v="229"/>
    <x v="25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6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P2:Q41" firstHeaderRow="1" firstDataRow="1" firstDataCol="1"/>
  <pivotFields count="4">
    <pivotField showAll="0"/>
    <pivotField dataField="1" showAll="0"/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13">
        <item x="0"/>
        <item x="1"/>
        <item x="6"/>
        <item x="7"/>
        <item x="2"/>
        <item x="3"/>
        <item x="5"/>
        <item x="4"/>
        <item x="8"/>
        <item x="9"/>
        <item x="10"/>
        <item x="11"/>
        <item t="default"/>
      </items>
    </pivotField>
  </pivotFields>
  <rowFields count="2">
    <field x="3"/>
    <field x="2"/>
  </rowFields>
  <rowItems count="39">
    <i>
      <x/>
    </i>
    <i r="1">
      <x/>
    </i>
    <i r="1">
      <x v="1"/>
    </i>
    <i r="1">
      <x v="2"/>
    </i>
    <i r="1">
      <x v="7"/>
    </i>
    <i>
      <x v="1"/>
    </i>
    <i r="1">
      <x v="3"/>
    </i>
    <i r="1">
      <x v="4"/>
    </i>
    <i>
      <x v="2"/>
    </i>
    <i r="1">
      <x v="14"/>
    </i>
    <i r="1">
      <x v="15"/>
    </i>
    <i>
      <x v="3"/>
    </i>
    <i r="1">
      <x v="16"/>
    </i>
    <i r="1">
      <x v="17"/>
    </i>
    <i>
      <x v="4"/>
    </i>
    <i r="1">
      <x v="5"/>
    </i>
    <i r="1">
      <x v="6"/>
    </i>
    <i>
      <x v="5"/>
    </i>
    <i r="1">
      <x v="8"/>
    </i>
    <i r="1">
      <x v="9"/>
    </i>
    <i>
      <x v="6"/>
    </i>
    <i r="1">
      <x v="12"/>
    </i>
    <i r="1">
      <x v="13"/>
    </i>
    <i>
      <x v="7"/>
    </i>
    <i r="1">
      <x v="10"/>
    </i>
    <i r="1">
      <x v="11"/>
    </i>
    <i>
      <x v="8"/>
    </i>
    <i r="1">
      <x v="18"/>
    </i>
    <i r="1">
      <x v="19"/>
    </i>
    <i>
      <x v="9"/>
    </i>
    <i r="1">
      <x v="20"/>
    </i>
    <i r="1">
      <x v="21"/>
    </i>
    <i>
      <x v="10"/>
    </i>
    <i r="1">
      <x v="22"/>
    </i>
    <i r="1">
      <x v="23"/>
    </i>
    <i>
      <x v="11"/>
    </i>
    <i r="1">
      <x v="24"/>
    </i>
    <i r="1">
      <x v="25"/>
    </i>
    <i t="grand">
      <x/>
    </i>
  </rowItems>
  <colItems count="1">
    <i/>
  </colItems>
  <dataFields count="1">
    <dataField name="Som van Lengt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1" cacheId="6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M2:N29" firstHeaderRow="1" firstDataRow="1" firstDataCol="1"/>
  <pivotFields count="4">
    <pivotField showAll="0"/>
    <pivotField dataField="1" showAll="0"/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 defaultSubtota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om van Lengt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catalogus" displayName="tblcatalogus" ref="A1:B22" totalsRowShown="0" dataDxfId="5">
  <autoFilter ref="A1:B22"/>
  <tableColumns count="2">
    <tableColumn id="1" name="Spoor" dataDxfId="7"/>
    <tableColumn id="2" name="Lengte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bltestbaan" displayName="tbltestbaan" ref="G1:J58" totalsRowShown="0">
  <autoFilter ref="G1:J58"/>
  <tableColumns count="4">
    <tableColumn id="1" name="Spoor"/>
    <tableColumn id="2" name="Lengte" dataDxfId="4">
      <calculatedColumnFormula>VLOOKUP(tbltestbaan[[#This Row],[Spoor]],tblcatalogus[],2,0)</calculatedColumnFormula>
    </tableColumn>
    <tableColumn id="3" name="Terugmelder"/>
    <tableColumn id="4" name="Blok" dataDxfId="0">
      <calculatedColumnFormula>VLOOKUP(tbltestbaan[[#This Row],[Terugmelder]],tblblokken[],2,0)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blblokken" displayName="tblblokken" ref="D1:E27" totalsRowShown="0" dataDxfId="1">
  <autoFilter ref="D1:E27"/>
  <tableColumns count="2">
    <tableColumn id="1" name="Terug" dataDxfId="3"/>
    <tableColumn id="2" name="Blok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27" sqref="F2:F27"/>
    </sheetView>
  </sheetViews>
  <sheetFormatPr defaultRowHeight="15" x14ac:dyDescent="0.25"/>
  <cols>
    <col min="1" max="1" width="7" customWidth="1"/>
    <col min="2" max="2" width="6.85546875" customWidth="1"/>
    <col min="3" max="3" width="1.42578125" customWidth="1"/>
    <col min="4" max="4" width="12.42578125" customWidth="1"/>
    <col min="5" max="5" width="4.140625" customWidth="1"/>
    <col min="6" max="6" width="6.5703125" customWidth="1"/>
    <col min="7" max="7" width="1.85546875" customWidth="1"/>
    <col min="17" max="17" width="11" customWidth="1"/>
  </cols>
  <sheetData>
    <row r="1" spans="1:17" x14ac:dyDescent="0.25">
      <c r="A1" s="1" t="s">
        <v>0</v>
      </c>
      <c r="B1" s="1" t="s">
        <v>1</v>
      </c>
      <c r="C1" s="1"/>
      <c r="D1" s="1" t="s">
        <v>2</v>
      </c>
      <c r="E1" s="1" t="s">
        <v>17</v>
      </c>
      <c r="F1" s="1" t="s">
        <v>1</v>
      </c>
      <c r="G1" s="1"/>
      <c r="H1" s="3" t="s">
        <v>3</v>
      </c>
      <c r="I1" s="1" t="s">
        <v>70</v>
      </c>
      <c r="J1" s="1" t="s">
        <v>1</v>
      </c>
      <c r="K1" s="1" t="s">
        <v>70</v>
      </c>
      <c r="L1" s="1" t="s">
        <v>1</v>
      </c>
      <c r="M1" s="1" t="s">
        <v>70</v>
      </c>
      <c r="N1" s="1" t="s">
        <v>1</v>
      </c>
      <c r="O1" s="1" t="s">
        <v>70</v>
      </c>
      <c r="P1" s="1" t="s">
        <v>1</v>
      </c>
      <c r="Q1" s="1" t="s">
        <v>16</v>
      </c>
    </row>
    <row r="2" spans="1:17" x14ac:dyDescent="0.25">
      <c r="A2" s="1">
        <v>24077</v>
      </c>
      <c r="B2" s="1">
        <v>78</v>
      </c>
      <c r="C2" s="1"/>
      <c r="D2" s="1" t="s">
        <v>44</v>
      </c>
      <c r="E2" s="1" t="s">
        <v>18</v>
      </c>
      <c r="F2" s="1">
        <f>B8+B3</f>
        <v>282</v>
      </c>
      <c r="G2" s="1"/>
      <c r="H2" s="4" t="s">
        <v>4</v>
      </c>
      <c r="I2" s="5" t="s">
        <v>46</v>
      </c>
      <c r="J2" s="2">
        <f>F4</f>
        <v>378</v>
      </c>
      <c r="K2" s="5" t="s">
        <v>45</v>
      </c>
      <c r="L2" s="2">
        <f>F3</f>
        <v>282</v>
      </c>
      <c r="M2" s="5" t="s">
        <v>44</v>
      </c>
      <c r="N2" s="2">
        <f>F2</f>
        <v>282</v>
      </c>
      <c r="O2" s="5" t="s">
        <v>51</v>
      </c>
      <c r="P2" s="2">
        <f>F9</f>
        <v>378</v>
      </c>
      <c r="Q2" s="3">
        <f>SUM(J2+L2+N2+P2)</f>
        <v>1320</v>
      </c>
    </row>
    <row r="3" spans="1:17" x14ac:dyDescent="0.25">
      <c r="A3" s="1">
        <v>24094</v>
      </c>
      <c r="B3" s="1">
        <v>94</v>
      </c>
      <c r="C3" s="1"/>
      <c r="D3" s="1" t="s">
        <v>45</v>
      </c>
      <c r="E3" s="1" t="s">
        <v>19</v>
      </c>
      <c r="F3" s="1">
        <f>B3+B8</f>
        <v>282</v>
      </c>
      <c r="G3" s="1"/>
      <c r="H3" s="2"/>
      <c r="J3" s="2"/>
      <c r="L3" s="2"/>
      <c r="N3" s="2"/>
      <c r="P3" s="2"/>
    </row>
    <row r="4" spans="1:17" x14ac:dyDescent="0.25">
      <c r="A4" s="1">
        <v>24107</v>
      </c>
      <c r="B4" s="1">
        <v>47</v>
      </c>
      <c r="C4" s="1"/>
      <c r="D4" s="1" t="s">
        <v>46</v>
      </c>
      <c r="E4" s="1" t="s">
        <v>20</v>
      </c>
      <c r="F4" s="1">
        <f>B6*2</f>
        <v>378</v>
      </c>
      <c r="G4" s="1"/>
      <c r="H4" s="4" t="s">
        <v>5</v>
      </c>
      <c r="I4" s="5" t="s">
        <v>48</v>
      </c>
      <c r="J4" s="2">
        <f>F6</f>
        <v>378</v>
      </c>
      <c r="K4" s="5" t="s">
        <v>47</v>
      </c>
      <c r="L4" s="2">
        <f>F5</f>
        <v>189</v>
      </c>
      <c r="M4" s="2"/>
      <c r="N4" s="2"/>
      <c r="O4" s="2"/>
      <c r="P4" s="2"/>
      <c r="Q4" s="3">
        <f>SUM(J4+L4+N4+P4)</f>
        <v>567</v>
      </c>
    </row>
    <row r="5" spans="1:17" x14ac:dyDescent="0.25">
      <c r="A5" s="1">
        <v>24115</v>
      </c>
      <c r="B5" s="1">
        <v>94</v>
      </c>
      <c r="C5" s="1"/>
      <c r="D5" s="1" t="s">
        <v>47</v>
      </c>
      <c r="E5" s="1" t="s">
        <v>21</v>
      </c>
      <c r="F5" s="1">
        <f>B6</f>
        <v>189</v>
      </c>
      <c r="G5" s="1"/>
      <c r="H5" s="2"/>
      <c r="J5" s="2"/>
      <c r="L5" s="2"/>
      <c r="M5" s="2"/>
      <c r="N5" s="2"/>
      <c r="O5" s="2"/>
      <c r="P5" s="2"/>
      <c r="Q5" s="1"/>
    </row>
    <row r="6" spans="1:17" x14ac:dyDescent="0.25">
      <c r="A6" s="1">
        <v>24130</v>
      </c>
      <c r="B6" s="1">
        <v>189</v>
      </c>
      <c r="C6" s="1"/>
      <c r="D6" s="1" t="s">
        <v>48</v>
      </c>
      <c r="E6" s="1" t="s">
        <v>22</v>
      </c>
      <c r="F6" s="1">
        <f>B6*2</f>
        <v>378</v>
      </c>
      <c r="G6" s="1"/>
      <c r="H6" s="4" t="s">
        <v>6</v>
      </c>
      <c r="I6" s="5" t="s">
        <v>58</v>
      </c>
      <c r="J6" s="2">
        <f>F16</f>
        <v>172</v>
      </c>
      <c r="K6" s="5" t="s">
        <v>59</v>
      </c>
      <c r="L6" s="2">
        <f>F17</f>
        <v>354</v>
      </c>
      <c r="M6" s="2"/>
      <c r="N6" s="2"/>
      <c r="O6" s="2"/>
      <c r="P6" s="2"/>
      <c r="Q6" s="3">
        <f>J6+L6</f>
        <v>526</v>
      </c>
    </row>
    <row r="7" spans="1:17" x14ac:dyDescent="0.25">
      <c r="A7" s="1">
        <v>24172</v>
      </c>
      <c r="B7" s="1">
        <v>172</v>
      </c>
      <c r="C7" s="1"/>
      <c r="D7" s="1" t="s">
        <v>49</v>
      </c>
      <c r="E7" s="1" t="s">
        <v>23</v>
      </c>
      <c r="F7" s="1">
        <f>B8*2</f>
        <v>376</v>
      </c>
      <c r="G7" s="1"/>
      <c r="H7" s="2"/>
      <c r="J7" s="2"/>
      <c r="L7" s="2"/>
      <c r="M7" s="2"/>
      <c r="N7" s="2"/>
      <c r="O7" s="2"/>
      <c r="P7" s="2"/>
      <c r="Q7" s="1"/>
    </row>
    <row r="8" spans="1:17" x14ac:dyDescent="0.25">
      <c r="A8" s="1">
        <v>24188</v>
      </c>
      <c r="B8" s="1">
        <v>188</v>
      </c>
      <c r="C8" s="1"/>
      <c r="D8" s="1" t="s">
        <v>50</v>
      </c>
      <c r="E8" s="1" t="s">
        <v>24</v>
      </c>
      <c r="F8" s="1">
        <f>B6*3</f>
        <v>567</v>
      </c>
      <c r="G8" s="1"/>
      <c r="H8" s="4" t="s">
        <v>7</v>
      </c>
      <c r="I8" s="5" t="s">
        <v>60</v>
      </c>
      <c r="J8" s="2">
        <f>F18</f>
        <v>186</v>
      </c>
      <c r="K8" s="5" t="s">
        <v>61</v>
      </c>
      <c r="L8" s="2">
        <f>F19</f>
        <v>432</v>
      </c>
      <c r="M8" s="2"/>
      <c r="N8" s="2"/>
      <c r="O8" s="2"/>
      <c r="P8" s="2"/>
      <c r="Q8" s="3">
        <f>J8+L8</f>
        <v>618</v>
      </c>
    </row>
    <row r="9" spans="1:17" x14ac:dyDescent="0.25">
      <c r="A9" s="1">
        <v>24207</v>
      </c>
      <c r="B9" s="1">
        <v>57</v>
      </c>
      <c r="C9" s="1"/>
      <c r="D9" s="1" t="s">
        <v>51</v>
      </c>
      <c r="E9" s="1" t="s">
        <v>25</v>
      </c>
      <c r="F9" s="1">
        <f>B6*2</f>
        <v>378</v>
      </c>
      <c r="G9" s="1"/>
      <c r="H9" s="2"/>
      <c r="J9" s="2"/>
      <c r="L9" s="2"/>
      <c r="M9" s="2"/>
      <c r="N9" s="2"/>
      <c r="O9" s="2"/>
      <c r="P9" s="2"/>
      <c r="Q9" s="1"/>
    </row>
    <row r="10" spans="1:17" x14ac:dyDescent="0.25">
      <c r="A10" s="1">
        <v>24224</v>
      </c>
      <c r="B10" s="1">
        <v>186</v>
      </c>
      <c r="C10" s="1"/>
      <c r="D10" s="1" t="s">
        <v>52</v>
      </c>
      <c r="E10" s="1" t="s">
        <v>26</v>
      </c>
      <c r="F10" s="1">
        <f>B6*2</f>
        <v>378</v>
      </c>
      <c r="G10" s="1"/>
      <c r="H10" s="4" t="s">
        <v>8</v>
      </c>
      <c r="I10" s="5" t="s">
        <v>49</v>
      </c>
      <c r="J10" s="2">
        <f>F7</f>
        <v>376</v>
      </c>
      <c r="K10" s="5" t="s">
        <v>50</v>
      </c>
      <c r="L10" s="2">
        <f>F8</f>
        <v>567</v>
      </c>
      <c r="M10" s="2"/>
      <c r="N10" s="2"/>
      <c r="O10" s="2"/>
      <c r="P10" s="2"/>
      <c r="Q10" s="3">
        <f>J10+L10</f>
        <v>943</v>
      </c>
    </row>
    <row r="11" spans="1:17" x14ac:dyDescent="0.25">
      <c r="A11" s="1">
        <v>24229</v>
      </c>
      <c r="B11" s="1">
        <v>229</v>
      </c>
      <c r="C11" s="1"/>
      <c r="D11" s="1" t="s">
        <v>53</v>
      </c>
      <c r="E11" s="1" t="s">
        <v>27</v>
      </c>
      <c r="F11" s="1">
        <f>B8*2</f>
        <v>376</v>
      </c>
      <c r="G11" s="1"/>
      <c r="H11" s="2"/>
      <c r="J11" s="2"/>
      <c r="L11" s="2"/>
      <c r="M11" s="2"/>
      <c r="N11" s="2"/>
      <c r="O11" s="2"/>
      <c r="P11" s="2"/>
      <c r="Q11" s="1"/>
    </row>
    <row r="12" spans="1:17" x14ac:dyDescent="0.25">
      <c r="A12" s="1">
        <v>24236</v>
      </c>
      <c r="B12" s="1">
        <v>236</v>
      </c>
      <c r="C12" s="1"/>
      <c r="D12" s="1" t="s">
        <v>54</v>
      </c>
      <c r="E12" s="1" t="s">
        <v>28</v>
      </c>
      <c r="F12" s="1">
        <f>B6</f>
        <v>189</v>
      </c>
      <c r="G12" s="1"/>
      <c r="H12" s="4" t="s">
        <v>9</v>
      </c>
      <c r="I12" s="5" t="s">
        <v>52</v>
      </c>
      <c r="J12" s="2">
        <f>F10</f>
        <v>378</v>
      </c>
      <c r="K12" s="5" t="s">
        <v>53</v>
      </c>
      <c r="L12" s="2">
        <f>F11</f>
        <v>376</v>
      </c>
      <c r="M12" s="2"/>
      <c r="N12" s="2"/>
      <c r="O12" s="2"/>
      <c r="P12" s="2"/>
      <c r="Q12" s="3">
        <f>J12+L12</f>
        <v>754</v>
      </c>
    </row>
    <row r="13" spans="1:17" x14ac:dyDescent="0.25">
      <c r="A13" s="1">
        <v>24530</v>
      </c>
      <c r="B13" s="1">
        <v>337</v>
      </c>
      <c r="C13" s="1"/>
      <c r="D13" s="1" t="s">
        <v>55</v>
      </c>
      <c r="E13" s="1" t="s">
        <v>29</v>
      </c>
      <c r="F13" s="1">
        <f>B6</f>
        <v>189</v>
      </c>
      <c r="G13" s="1"/>
      <c r="H13" s="2"/>
      <c r="J13" s="2"/>
      <c r="L13" s="2"/>
      <c r="M13" s="2"/>
      <c r="N13" s="2"/>
      <c r="O13" s="2"/>
      <c r="P13" s="2"/>
      <c r="Q13" s="1"/>
    </row>
    <row r="14" spans="1:17" x14ac:dyDescent="0.25">
      <c r="A14" s="1">
        <v>24977</v>
      </c>
      <c r="B14" s="1">
        <v>72</v>
      </c>
      <c r="C14" s="1"/>
      <c r="D14" s="1" t="s">
        <v>56</v>
      </c>
      <c r="E14" s="1" t="s">
        <v>30</v>
      </c>
      <c r="F14" s="1">
        <f>B10</f>
        <v>186</v>
      </c>
      <c r="G14" s="1"/>
      <c r="H14" s="4" t="s">
        <v>10</v>
      </c>
      <c r="I14" s="5" t="s">
        <v>56</v>
      </c>
      <c r="J14" s="2">
        <f>F14</f>
        <v>186</v>
      </c>
      <c r="K14" s="5" t="s">
        <v>57</v>
      </c>
      <c r="L14" s="2">
        <f>F15</f>
        <v>449</v>
      </c>
      <c r="M14" s="2"/>
      <c r="N14" s="2"/>
      <c r="O14" s="2"/>
      <c r="P14" s="2"/>
      <c r="Q14" s="3">
        <f>J14+L14</f>
        <v>635</v>
      </c>
    </row>
    <row r="15" spans="1:17" x14ac:dyDescent="0.25">
      <c r="A15" s="1">
        <v>24997</v>
      </c>
      <c r="B15" s="1">
        <v>94</v>
      </c>
      <c r="C15" s="1"/>
      <c r="D15" s="1" t="s">
        <v>57</v>
      </c>
      <c r="E15" s="1" t="s">
        <v>31</v>
      </c>
      <c r="F15" s="1">
        <f>B15+B3+B6+B14</f>
        <v>449</v>
      </c>
      <c r="G15" s="1"/>
      <c r="H15" s="2"/>
      <c r="J15" s="2"/>
      <c r="L15" s="2"/>
      <c r="M15" s="2"/>
      <c r="N15" s="2"/>
      <c r="O15" s="2"/>
      <c r="P15" s="2"/>
      <c r="Q15" s="1"/>
    </row>
    <row r="16" spans="1:17" x14ac:dyDescent="0.25">
      <c r="A16" s="1">
        <v>62077</v>
      </c>
      <c r="B16" s="1">
        <v>78</v>
      </c>
      <c r="C16" s="1"/>
      <c r="D16" s="1" t="s">
        <v>58</v>
      </c>
      <c r="E16" s="1" t="s">
        <v>32</v>
      </c>
      <c r="F16" s="1">
        <f>B3+B2</f>
        <v>172</v>
      </c>
      <c r="G16" s="1"/>
      <c r="H16" s="4" t="s">
        <v>11</v>
      </c>
      <c r="I16" s="5" t="s">
        <v>54</v>
      </c>
      <c r="J16" s="2">
        <f>F12</f>
        <v>189</v>
      </c>
      <c r="K16" s="5" t="s">
        <v>55</v>
      </c>
      <c r="L16" s="2">
        <f>F13</f>
        <v>189</v>
      </c>
      <c r="M16" s="2"/>
      <c r="N16" s="2"/>
      <c r="O16" s="2"/>
      <c r="P16" s="2"/>
      <c r="Q16" s="3">
        <f>J16+L16</f>
        <v>378</v>
      </c>
    </row>
    <row r="17" spans="1:17" x14ac:dyDescent="0.25">
      <c r="A17" s="1">
        <v>62188</v>
      </c>
      <c r="B17" s="1">
        <v>188</v>
      </c>
      <c r="C17" s="1"/>
      <c r="D17" s="1" t="s">
        <v>59</v>
      </c>
      <c r="E17" s="1" t="s">
        <v>33</v>
      </c>
      <c r="F17" s="1">
        <f>B15+B8+B14</f>
        <v>354</v>
      </c>
      <c r="G17" s="1"/>
      <c r="H17" s="2"/>
      <c r="J17" s="2"/>
      <c r="L17" s="2"/>
      <c r="M17" s="2"/>
      <c r="N17" s="2"/>
      <c r="O17" s="2"/>
      <c r="P17" s="2"/>
      <c r="Q17" s="1"/>
    </row>
    <row r="18" spans="1:17" x14ac:dyDescent="0.25">
      <c r="A18" s="1">
        <v>62230</v>
      </c>
      <c r="B18" s="1">
        <v>229</v>
      </c>
      <c r="C18" s="1"/>
      <c r="D18" s="1" t="s">
        <v>60</v>
      </c>
      <c r="E18" s="1" t="s">
        <v>34</v>
      </c>
      <c r="F18" s="1">
        <f>B10</f>
        <v>186</v>
      </c>
      <c r="G18" s="1"/>
      <c r="H18" s="4" t="s">
        <v>12</v>
      </c>
      <c r="I18" s="5" t="s">
        <v>62</v>
      </c>
      <c r="J18" s="2">
        <f>F20</f>
        <v>564</v>
      </c>
      <c r="K18" s="5" t="s">
        <v>63</v>
      </c>
      <c r="L18" s="2">
        <f>F21</f>
        <v>458</v>
      </c>
      <c r="M18" s="2"/>
      <c r="N18" s="2"/>
      <c r="O18" s="2"/>
      <c r="P18" s="2"/>
      <c r="Q18" s="3">
        <f>J18+L18</f>
        <v>1022</v>
      </c>
    </row>
    <row r="19" spans="1:17" x14ac:dyDescent="0.25">
      <c r="A19" s="1">
        <v>24611</v>
      </c>
      <c r="B19" s="1">
        <v>187</v>
      </c>
      <c r="C19" s="1"/>
      <c r="D19" s="1" t="s">
        <v>61</v>
      </c>
      <c r="E19" s="1" t="s">
        <v>35</v>
      </c>
      <c r="F19" s="1">
        <f>B15+B2+B8+B14</f>
        <v>432</v>
      </c>
      <c r="G19" s="1"/>
      <c r="H19" s="2"/>
      <c r="J19" s="2"/>
      <c r="L19" s="2"/>
      <c r="M19" s="2"/>
      <c r="N19" s="2"/>
      <c r="O19" s="2"/>
      <c r="P19" s="2"/>
      <c r="Q19" s="1"/>
    </row>
    <row r="20" spans="1:17" x14ac:dyDescent="0.25">
      <c r="A20" s="1">
        <v>24612</v>
      </c>
      <c r="B20" s="1">
        <v>187</v>
      </c>
      <c r="C20" s="1"/>
      <c r="D20" s="1" t="s">
        <v>62</v>
      </c>
      <c r="E20" s="1" t="s">
        <v>36</v>
      </c>
      <c r="F20" s="1">
        <f>B17*3</f>
        <v>564</v>
      </c>
      <c r="G20" s="1"/>
      <c r="H20" s="4" t="s">
        <v>13</v>
      </c>
      <c r="I20" s="5" t="s">
        <v>64</v>
      </c>
      <c r="J20" s="2">
        <f>F22</f>
        <v>536</v>
      </c>
      <c r="K20" s="5" t="s">
        <v>65</v>
      </c>
      <c r="L20" s="2">
        <f>F23</f>
        <v>458</v>
      </c>
      <c r="M20" s="2"/>
      <c r="N20" s="2"/>
      <c r="O20" s="2"/>
      <c r="P20" s="2"/>
      <c r="Q20" s="3">
        <f>J20+L20</f>
        <v>994</v>
      </c>
    </row>
    <row r="21" spans="1:17" x14ac:dyDescent="0.25">
      <c r="A21" s="1">
        <v>24671</v>
      </c>
      <c r="B21" s="1">
        <v>227</v>
      </c>
      <c r="C21" s="1"/>
      <c r="D21" s="1" t="s">
        <v>63</v>
      </c>
      <c r="E21" s="1" t="s">
        <v>37</v>
      </c>
      <c r="F21" s="1">
        <f>B18*2</f>
        <v>458</v>
      </c>
      <c r="G21" s="1"/>
      <c r="H21" s="2"/>
      <c r="J21" s="2"/>
      <c r="L21" s="2"/>
      <c r="M21" s="2"/>
      <c r="N21" s="2"/>
      <c r="O21" s="2"/>
      <c r="P21" s="2"/>
      <c r="Q21" s="1"/>
    </row>
    <row r="22" spans="1:17" x14ac:dyDescent="0.25">
      <c r="A22" s="1">
        <v>24672</v>
      </c>
      <c r="B22" s="1">
        <v>227</v>
      </c>
      <c r="C22" s="1"/>
      <c r="D22" s="1" t="s">
        <v>64</v>
      </c>
      <c r="E22" s="1" t="s">
        <v>38</v>
      </c>
      <c r="F22" s="1">
        <f>(B18*2)+B2</f>
        <v>536</v>
      </c>
      <c r="G22" s="1"/>
      <c r="H22" s="4" t="s">
        <v>14</v>
      </c>
      <c r="I22" s="5" t="s">
        <v>66</v>
      </c>
      <c r="J22" s="2">
        <f>F24</f>
        <v>564</v>
      </c>
      <c r="K22" s="5" t="s">
        <v>67</v>
      </c>
      <c r="L22" s="2">
        <f>F25</f>
        <v>458</v>
      </c>
      <c r="M22" s="2"/>
      <c r="N22" s="2"/>
      <c r="O22" s="2"/>
      <c r="P22" s="2"/>
      <c r="Q22" s="3">
        <f>J22+L22</f>
        <v>1022</v>
      </c>
    </row>
    <row r="23" spans="1:17" x14ac:dyDescent="0.25">
      <c r="A23" s="1"/>
      <c r="B23" s="1"/>
      <c r="C23" s="1"/>
      <c r="D23" s="1" t="s">
        <v>65</v>
      </c>
      <c r="E23" s="1" t="s">
        <v>39</v>
      </c>
      <c r="F23" s="1">
        <f>B18*2</f>
        <v>458</v>
      </c>
      <c r="G23" s="1"/>
      <c r="H23" s="2"/>
      <c r="J23" s="2"/>
      <c r="L23" s="2"/>
      <c r="M23" s="2"/>
      <c r="N23" s="2"/>
      <c r="O23" s="2"/>
      <c r="P23" s="2"/>
      <c r="Q23" s="1"/>
    </row>
    <row r="24" spans="1:17" x14ac:dyDescent="0.25">
      <c r="A24" s="1"/>
      <c r="B24" s="1"/>
      <c r="C24" s="1"/>
      <c r="D24" s="1" t="s">
        <v>66</v>
      </c>
      <c r="E24" s="1" t="s">
        <v>40</v>
      </c>
      <c r="F24" s="1">
        <f>B8*3</f>
        <v>564</v>
      </c>
      <c r="G24" s="1"/>
      <c r="H24" s="4" t="s">
        <v>15</v>
      </c>
      <c r="I24" s="5" t="s">
        <v>68</v>
      </c>
      <c r="J24" s="2">
        <f>F26</f>
        <v>536</v>
      </c>
      <c r="K24" s="5" t="s">
        <v>69</v>
      </c>
      <c r="L24" s="2">
        <f>F27</f>
        <v>458</v>
      </c>
      <c r="M24" s="2"/>
      <c r="N24" s="2"/>
      <c r="O24" s="2"/>
      <c r="P24" s="2"/>
      <c r="Q24" s="3">
        <f>J24+L24</f>
        <v>994</v>
      </c>
    </row>
    <row r="25" spans="1:17" x14ac:dyDescent="0.25">
      <c r="A25" s="1"/>
      <c r="B25" s="1"/>
      <c r="C25" s="1"/>
      <c r="D25" s="1" t="s">
        <v>67</v>
      </c>
      <c r="E25" s="1" t="s">
        <v>41</v>
      </c>
      <c r="F25" s="1">
        <f>B18*2</f>
        <v>458</v>
      </c>
      <c r="G25" s="1"/>
      <c r="H25" s="2"/>
      <c r="J25" s="2"/>
      <c r="L25" s="2"/>
      <c r="M25" s="2"/>
      <c r="N25" s="2"/>
      <c r="O25" s="2"/>
      <c r="P25" s="2"/>
      <c r="Q25" s="1"/>
    </row>
    <row r="26" spans="1:17" x14ac:dyDescent="0.25">
      <c r="A26" s="1"/>
      <c r="B26" s="1"/>
      <c r="C26" s="1"/>
      <c r="D26" s="1" t="s">
        <v>68</v>
      </c>
      <c r="E26" s="1" t="s">
        <v>42</v>
      </c>
      <c r="F26" s="1">
        <f>(B18*2)+B16</f>
        <v>536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1"/>
    </row>
    <row r="27" spans="1:17" x14ac:dyDescent="0.25">
      <c r="A27" s="1"/>
      <c r="B27" s="1"/>
      <c r="C27" s="1"/>
      <c r="D27" s="1" t="s">
        <v>69</v>
      </c>
      <c r="E27" s="1" t="s">
        <v>43</v>
      </c>
      <c r="F27" s="1">
        <f>B18*2</f>
        <v>458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1"/>
    </row>
  </sheetData>
  <sortState ref="A2:D18">
    <sortCondition ref="A2"/>
  </sortState>
  <pageMargins left="0.7" right="0.7" top="0.75" bottom="0.75" header="0.3" footer="0.3"/>
  <pageSetup paperSize="9" orientation="landscape" horizontalDpi="0" verticalDpi="0" r:id="rId1"/>
  <ignoredErrors>
    <ignoredError sqref="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pane ySplit="1" topLeftCell="A2" activePane="bottomLeft" state="frozen"/>
      <selection pane="bottomLeft" activeCell="N3" sqref="N3"/>
    </sheetView>
  </sheetViews>
  <sheetFormatPr defaultRowHeight="15" x14ac:dyDescent="0.25"/>
  <cols>
    <col min="9" max="9" width="14.5703125" customWidth="1"/>
    <col min="13" max="13" width="10.85546875" bestFit="1" customWidth="1"/>
    <col min="14" max="14" width="15" bestFit="1" customWidth="1"/>
    <col min="16" max="16" width="10.85546875" bestFit="1" customWidth="1"/>
    <col min="17" max="17" width="15" bestFit="1" customWidth="1"/>
  </cols>
  <sheetData>
    <row r="1" spans="1:17" x14ac:dyDescent="0.25">
      <c r="A1" t="s">
        <v>71</v>
      </c>
      <c r="B1" t="s">
        <v>72</v>
      </c>
      <c r="D1" t="s">
        <v>77</v>
      </c>
      <c r="E1" t="s">
        <v>3</v>
      </c>
      <c r="G1" t="s">
        <v>71</v>
      </c>
      <c r="H1" t="s">
        <v>72</v>
      </c>
      <c r="I1" t="s">
        <v>73</v>
      </c>
      <c r="J1" t="s">
        <v>3</v>
      </c>
    </row>
    <row r="2" spans="1:17" x14ac:dyDescent="0.25">
      <c r="A2" s="6">
        <v>24077</v>
      </c>
      <c r="B2" s="6">
        <v>78</v>
      </c>
      <c r="C2" s="6"/>
      <c r="D2" s="6">
        <v>1</v>
      </c>
      <c r="E2" s="6">
        <v>1</v>
      </c>
      <c r="G2">
        <v>24188</v>
      </c>
      <c r="H2">
        <f>VLOOKUP(tbltestbaan[[#This Row],[Spoor]],tblcatalogus[],2,0)</f>
        <v>188</v>
      </c>
      <c r="I2">
        <v>1</v>
      </c>
      <c r="J2">
        <f>VLOOKUP(tbltestbaan[[#This Row],[Terugmelder]],tblblokken[],2,0)</f>
        <v>1</v>
      </c>
      <c r="M2" s="8" t="s">
        <v>74</v>
      </c>
      <c r="N2" t="s">
        <v>76</v>
      </c>
      <c r="P2" s="8" t="s">
        <v>74</v>
      </c>
      <c r="Q2" t="s">
        <v>76</v>
      </c>
    </row>
    <row r="3" spans="1:17" x14ac:dyDescent="0.25">
      <c r="A3" s="6">
        <v>24094</v>
      </c>
      <c r="B3" s="6">
        <v>94</v>
      </c>
      <c r="C3" s="6"/>
      <c r="D3" s="6">
        <v>2</v>
      </c>
      <c r="E3" s="6">
        <v>1</v>
      </c>
      <c r="G3">
        <v>24094</v>
      </c>
      <c r="H3">
        <f>VLOOKUP(tbltestbaan[[#This Row],[Spoor]],tblcatalogus[],2,0)</f>
        <v>94</v>
      </c>
      <c r="I3">
        <v>1</v>
      </c>
      <c r="J3">
        <f>VLOOKUP(tbltestbaan[[#This Row],[Terugmelder]],tblblokken[],2,0)</f>
        <v>1</v>
      </c>
      <c r="M3" s="9">
        <v>1</v>
      </c>
      <c r="N3" s="7">
        <v>282</v>
      </c>
      <c r="P3" s="9">
        <v>1</v>
      </c>
      <c r="Q3" s="7">
        <v>1320</v>
      </c>
    </row>
    <row r="4" spans="1:17" x14ac:dyDescent="0.25">
      <c r="A4" s="6">
        <v>24107</v>
      </c>
      <c r="B4" s="6">
        <v>47</v>
      </c>
      <c r="C4" s="6"/>
      <c r="D4" s="6">
        <v>3</v>
      </c>
      <c r="E4" s="6">
        <v>1</v>
      </c>
      <c r="G4">
        <v>24094</v>
      </c>
      <c r="H4">
        <f>VLOOKUP(tbltestbaan[[#This Row],[Spoor]],tblcatalogus[],2,0)</f>
        <v>94</v>
      </c>
      <c r="I4">
        <v>2</v>
      </c>
      <c r="J4">
        <f>VLOOKUP(tbltestbaan[[#This Row],[Terugmelder]],tblblokken[],2,0)</f>
        <v>1</v>
      </c>
      <c r="M4" s="9">
        <v>2</v>
      </c>
      <c r="N4" s="7">
        <v>282</v>
      </c>
      <c r="P4" s="10">
        <v>1</v>
      </c>
      <c r="Q4" s="7">
        <v>282</v>
      </c>
    </row>
    <row r="5" spans="1:17" x14ac:dyDescent="0.25">
      <c r="A5" s="6">
        <v>24115</v>
      </c>
      <c r="B5" s="6">
        <v>94</v>
      </c>
      <c r="C5" s="6"/>
      <c r="D5" s="6">
        <v>4</v>
      </c>
      <c r="E5" s="6">
        <v>2</v>
      </c>
      <c r="G5">
        <v>24188</v>
      </c>
      <c r="H5">
        <f>VLOOKUP(tbltestbaan[[#This Row],[Spoor]],tblcatalogus[],2,0)</f>
        <v>188</v>
      </c>
      <c r="I5">
        <v>2</v>
      </c>
      <c r="J5">
        <f>VLOOKUP(tbltestbaan[[#This Row],[Terugmelder]],tblblokken[],2,0)</f>
        <v>1</v>
      </c>
      <c r="M5" s="9">
        <v>3</v>
      </c>
      <c r="N5" s="7">
        <v>378</v>
      </c>
      <c r="P5" s="10">
        <v>2</v>
      </c>
      <c r="Q5" s="7">
        <v>282</v>
      </c>
    </row>
    <row r="6" spans="1:17" x14ac:dyDescent="0.25">
      <c r="A6" s="6">
        <v>24130</v>
      </c>
      <c r="B6" s="6">
        <v>189</v>
      </c>
      <c r="C6" s="6"/>
      <c r="D6" s="6">
        <v>5</v>
      </c>
      <c r="E6" s="6">
        <v>2</v>
      </c>
      <c r="G6">
        <v>24130</v>
      </c>
      <c r="H6">
        <f>VLOOKUP(tbltestbaan[[#This Row],[Spoor]],tblcatalogus[],2,0)</f>
        <v>189</v>
      </c>
      <c r="I6">
        <v>3</v>
      </c>
      <c r="J6">
        <f>VLOOKUP(tbltestbaan[[#This Row],[Terugmelder]],tblblokken[],2,0)</f>
        <v>1</v>
      </c>
      <c r="M6" s="9">
        <v>4</v>
      </c>
      <c r="N6" s="7">
        <v>189</v>
      </c>
      <c r="P6" s="10">
        <v>3</v>
      </c>
      <c r="Q6" s="7">
        <v>378</v>
      </c>
    </row>
    <row r="7" spans="1:17" x14ac:dyDescent="0.25">
      <c r="A7" s="6">
        <v>24172</v>
      </c>
      <c r="B7" s="6">
        <v>172</v>
      </c>
      <c r="C7" s="6"/>
      <c r="D7" s="6">
        <v>6</v>
      </c>
      <c r="E7" s="6">
        <v>5</v>
      </c>
      <c r="G7">
        <v>24130</v>
      </c>
      <c r="H7">
        <f>VLOOKUP(tbltestbaan[[#This Row],[Spoor]],tblcatalogus[],2,0)</f>
        <v>189</v>
      </c>
      <c r="I7">
        <v>3</v>
      </c>
      <c r="J7">
        <f>VLOOKUP(tbltestbaan[[#This Row],[Terugmelder]],tblblokken[],2,0)</f>
        <v>1</v>
      </c>
      <c r="M7" s="9">
        <v>5</v>
      </c>
      <c r="N7" s="7">
        <v>378</v>
      </c>
      <c r="P7" s="10">
        <v>8</v>
      </c>
      <c r="Q7" s="7">
        <v>378</v>
      </c>
    </row>
    <row r="8" spans="1:17" x14ac:dyDescent="0.25">
      <c r="A8" s="6">
        <v>24188</v>
      </c>
      <c r="B8" s="6">
        <v>188</v>
      </c>
      <c r="C8" s="6"/>
      <c r="D8" s="6">
        <v>7</v>
      </c>
      <c r="E8" s="6">
        <v>5</v>
      </c>
      <c r="G8">
        <v>24130</v>
      </c>
      <c r="H8">
        <f>VLOOKUP(tbltestbaan[[#This Row],[Spoor]],tblcatalogus[],2,0)</f>
        <v>189</v>
      </c>
      <c r="I8">
        <v>4</v>
      </c>
      <c r="J8">
        <f>VLOOKUP(tbltestbaan[[#This Row],[Terugmelder]],tblblokken[],2,0)</f>
        <v>2</v>
      </c>
      <c r="M8" s="9">
        <v>6</v>
      </c>
      <c r="N8" s="7">
        <v>376</v>
      </c>
      <c r="P8" s="9">
        <v>2</v>
      </c>
      <c r="Q8" s="7">
        <v>567</v>
      </c>
    </row>
    <row r="9" spans="1:17" x14ac:dyDescent="0.25">
      <c r="A9" s="6">
        <v>24207</v>
      </c>
      <c r="B9" s="6">
        <v>57</v>
      </c>
      <c r="C9" s="6"/>
      <c r="D9" s="6">
        <v>8</v>
      </c>
      <c r="E9" s="6">
        <v>1</v>
      </c>
      <c r="G9">
        <v>24130</v>
      </c>
      <c r="H9">
        <f>VLOOKUP(tbltestbaan[[#This Row],[Spoor]],tblcatalogus[],2,0)</f>
        <v>189</v>
      </c>
      <c r="I9">
        <v>5</v>
      </c>
      <c r="J9">
        <f>VLOOKUP(tbltestbaan[[#This Row],[Terugmelder]],tblblokken[],2,0)</f>
        <v>2</v>
      </c>
      <c r="M9" s="9">
        <v>7</v>
      </c>
      <c r="N9" s="7">
        <v>567</v>
      </c>
      <c r="P9" s="10">
        <v>4</v>
      </c>
      <c r="Q9" s="7">
        <v>189</v>
      </c>
    </row>
    <row r="10" spans="1:17" x14ac:dyDescent="0.25">
      <c r="A10" s="6">
        <v>24224</v>
      </c>
      <c r="B10" s="6">
        <v>186</v>
      </c>
      <c r="C10" s="6"/>
      <c r="D10" s="6">
        <v>9</v>
      </c>
      <c r="E10" s="6">
        <v>6</v>
      </c>
      <c r="G10">
        <v>24130</v>
      </c>
      <c r="H10">
        <f>VLOOKUP(tbltestbaan[[#This Row],[Spoor]],tblcatalogus[],2,0)</f>
        <v>189</v>
      </c>
      <c r="I10">
        <v>5</v>
      </c>
      <c r="J10">
        <f>VLOOKUP(tbltestbaan[[#This Row],[Terugmelder]],tblblokken[],2,0)</f>
        <v>2</v>
      </c>
      <c r="M10" s="9">
        <v>8</v>
      </c>
      <c r="N10" s="7">
        <v>378</v>
      </c>
      <c r="P10" s="10">
        <v>5</v>
      </c>
      <c r="Q10" s="7">
        <v>378</v>
      </c>
    </row>
    <row r="11" spans="1:17" x14ac:dyDescent="0.25">
      <c r="A11" s="6">
        <v>24229</v>
      </c>
      <c r="B11" s="6">
        <v>229</v>
      </c>
      <c r="C11" s="6"/>
      <c r="D11" s="6">
        <v>10</v>
      </c>
      <c r="E11" s="6">
        <v>6</v>
      </c>
      <c r="G11">
        <v>24188</v>
      </c>
      <c r="H11">
        <f>VLOOKUP(tbltestbaan[[#This Row],[Spoor]],tblcatalogus[],2,0)</f>
        <v>188</v>
      </c>
      <c r="I11">
        <v>6</v>
      </c>
      <c r="J11">
        <f>VLOOKUP(tbltestbaan[[#This Row],[Terugmelder]],tblblokken[],2,0)</f>
        <v>5</v>
      </c>
      <c r="M11" s="9">
        <v>9</v>
      </c>
      <c r="N11" s="7">
        <v>378</v>
      </c>
      <c r="P11" s="9">
        <v>3</v>
      </c>
      <c r="Q11" s="7">
        <v>526</v>
      </c>
    </row>
    <row r="12" spans="1:17" x14ac:dyDescent="0.25">
      <c r="A12" s="6">
        <v>24236</v>
      </c>
      <c r="B12" s="6">
        <v>236</v>
      </c>
      <c r="C12" s="6"/>
      <c r="D12" s="6">
        <v>11</v>
      </c>
      <c r="E12" s="6">
        <v>8</v>
      </c>
      <c r="G12">
        <v>24188</v>
      </c>
      <c r="H12">
        <f>VLOOKUP(tbltestbaan[[#This Row],[Spoor]],tblcatalogus[],2,0)</f>
        <v>188</v>
      </c>
      <c r="I12">
        <v>6</v>
      </c>
      <c r="J12">
        <f>VLOOKUP(tbltestbaan[[#This Row],[Terugmelder]],tblblokken[],2,0)</f>
        <v>5</v>
      </c>
      <c r="M12" s="9">
        <v>10</v>
      </c>
      <c r="N12" s="7">
        <v>376</v>
      </c>
      <c r="P12" s="10">
        <v>15</v>
      </c>
      <c r="Q12" s="7">
        <v>172</v>
      </c>
    </row>
    <row r="13" spans="1:17" x14ac:dyDescent="0.25">
      <c r="A13" s="6">
        <v>24530</v>
      </c>
      <c r="B13" s="6">
        <v>337</v>
      </c>
      <c r="C13" s="6"/>
      <c r="D13" s="6">
        <v>12</v>
      </c>
      <c r="E13" s="6">
        <v>8</v>
      </c>
      <c r="G13">
        <v>24130</v>
      </c>
      <c r="H13">
        <f>VLOOKUP(tbltestbaan[[#This Row],[Spoor]],tblcatalogus[],2,0)</f>
        <v>189</v>
      </c>
      <c r="I13">
        <v>7</v>
      </c>
      <c r="J13">
        <f>VLOOKUP(tbltestbaan[[#This Row],[Terugmelder]],tblblokken[],2,0)</f>
        <v>5</v>
      </c>
      <c r="M13" s="9">
        <v>11</v>
      </c>
      <c r="N13" s="7">
        <v>189</v>
      </c>
      <c r="P13" s="10">
        <v>16</v>
      </c>
      <c r="Q13" s="7">
        <v>354</v>
      </c>
    </row>
    <row r="14" spans="1:17" x14ac:dyDescent="0.25">
      <c r="A14" s="6">
        <v>24977</v>
      </c>
      <c r="B14" s="6">
        <v>72</v>
      </c>
      <c r="C14" s="6"/>
      <c r="D14" s="6">
        <v>13</v>
      </c>
      <c r="E14" s="6">
        <v>7</v>
      </c>
      <c r="G14">
        <v>24130</v>
      </c>
      <c r="H14">
        <f>VLOOKUP(tbltestbaan[[#This Row],[Spoor]],tblcatalogus[],2,0)</f>
        <v>189</v>
      </c>
      <c r="I14">
        <v>7</v>
      </c>
      <c r="J14">
        <f>VLOOKUP(tbltestbaan[[#This Row],[Terugmelder]],tblblokken[],2,0)</f>
        <v>5</v>
      </c>
      <c r="M14" s="9">
        <v>12</v>
      </c>
      <c r="N14" s="7">
        <v>189</v>
      </c>
      <c r="P14" s="9">
        <v>4</v>
      </c>
      <c r="Q14" s="7">
        <v>618</v>
      </c>
    </row>
    <row r="15" spans="1:17" x14ac:dyDescent="0.25">
      <c r="A15" s="6">
        <v>24997</v>
      </c>
      <c r="B15" s="6">
        <v>94</v>
      </c>
      <c r="C15" s="6"/>
      <c r="D15" s="6">
        <v>14</v>
      </c>
      <c r="E15" s="6">
        <v>7</v>
      </c>
      <c r="G15">
        <v>24130</v>
      </c>
      <c r="H15">
        <f>VLOOKUP(tbltestbaan[[#This Row],[Spoor]],tblcatalogus[],2,0)</f>
        <v>189</v>
      </c>
      <c r="I15">
        <v>7</v>
      </c>
      <c r="J15">
        <f>VLOOKUP(tbltestbaan[[#This Row],[Terugmelder]],tblblokken[],2,0)</f>
        <v>5</v>
      </c>
      <c r="M15" s="9">
        <v>13</v>
      </c>
      <c r="N15" s="7">
        <v>186</v>
      </c>
      <c r="P15" s="10">
        <v>17</v>
      </c>
      <c r="Q15" s="7">
        <v>186</v>
      </c>
    </row>
    <row r="16" spans="1:17" x14ac:dyDescent="0.25">
      <c r="A16" s="6">
        <v>62077</v>
      </c>
      <c r="B16" s="6">
        <v>78</v>
      </c>
      <c r="C16" s="6"/>
      <c r="D16" s="6">
        <v>15</v>
      </c>
      <c r="E16" s="6">
        <v>3</v>
      </c>
      <c r="G16">
        <v>24130</v>
      </c>
      <c r="H16">
        <f>VLOOKUP(tbltestbaan[[#This Row],[Spoor]],tblcatalogus[],2,0)</f>
        <v>189</v>
      </c>
      <c r="I16">
        <v>8</v>
      </c>
      <c r="J16">
        <f>VLOOKUP(tbltestbaan[[#This Row],[Terugmelder]],tblblokken[],2,0)</f>
        <v>1</v>
      </c>
      <c r="M16" s="9">
        <v>14</v>
      </c>
      <c r="N16" s="7">
        <v>449</v>
      </c>
      <c r="P16" s="10">
        <v>18</v>
      </c>
      <c r="Q16" s="7">
        <v>432</v>
      </c>
    </row>
    <row r="17" spans="1:17" x14ac:dyDescent="0.25">
      <c r="A17" s="6">
        <v>62188</v>
      </c>
      <c r="B17" s="6">
        <v>188</v>
      </c>
      <c r="C17" s="6"/>
      <c r="D17" s="6">
        <v>16</v>
      </c>
      <c r="E17" s="6">
        <v>3</v>
      </c>
      <c r="G17">
        <v>24130</v>
      </c>
      <c r="H17">
        <f>VLOOKUP(tbltestbaan[[#This Row],[Spoor]],tblcatalogus[],2,0)</f>
        <v>189</v>
      </c>
      <c r="I17">
        <v>8</v>
      </c>
      <c r="J17">
        <f>VLOOKUP(tbltestbaan[[#This Row],[Terugmelder]],tblblokken[],2,0)</f>
        <v>1</v>
      </c>
      <c r="M17" s="9">
        <v>15</v>
      </c>
      <c r="N17" s="7">
        <v>172</v>
      </c>
      <c r="P17" s="9">
        <v>5</v>
      </c>
      <c r="Q17" s="7">
        <v>943</v>
      </c>
    </row>
    <row r="18" spans="1:17" x14ac:dyDescent="0.25">
      <c r="A18" s="6">
        <v>62230</v>
      </c>
      <c r="B18" s="6">
        <v>229</v>
      </c>
      <c r="C18" s="6"/>
      <c r="D18" s="6">
        <v>17</v>
      </c>
      <c r="E18" s="6">
        <v>4</v>
      </c>
      <c r="G18">
        <v>24130</v>
      </c>
      <c r="H18">
        <f>VLOOKUP(tbltestbaan[[#This Row],[Spoor]],tblcatalogus[],2,0)</f>
        <v>189</v>
      </c>
      <c r="I18">
        <v>9</v>
      </c>
      <c r="J18">
        <f>VLOOKUP(tbltestbaan[[#This Row],[Terugmelder]],tblblokken[],2,0)</f>
        <v>6</v>
      </c>
      <c r="M18" s="9">
        <v>16</v>
      </c>
      <c r="N18" s="7">
        <v>354</v>
      </c>
      <c r="P18" s="10">
        <v>6</v>
      </c>
      <c r="Q18" s="7">
        <v>376</v>
      </c>
    </row>
    <row r="19" spans="1:17" x14ac:dyDescent="0.25">
      <c r="A19" s="6">
        <v>24611</v>
      </c>
      <c r="B19" s="6">
        <v>187</v>
      </c>
      <c r="C19" s="6"/>
      <c r="D19" s="6">
        <v>18</v>
      </c>
      <c r="E19" s="6">
        <v>4</v>
      </c>
      <c r="G19">
        <v>24130</v>
      </c>
      <c r="H19">
        <f>VLOOKUP(tbltestbaan[[#This Row],[Spoor]],tblcatalogus[],2,0)</f>
        <v>189</v>
      </c>
      <c r="I19">
        <v>9</v>
      </c>
      <c r="J19">
        <f>VLOOKUP(tbltestbaan[[#This Row],[Terugmelder]],tblblokken[],2,0)</f>
        <v>6</v>
      </c>
      <c r="M19" s="9">
        <v>17</v>
      </c>
      <c r="N19" s="7">
        <v>186</v>
      </c>
      <c r="P19" s="10">
        <v>7</v>
      </c>
      <c r="Q19" s="7">
        <v>567</v>
      </c>
    </row>
    <row r="20" spans="1:17" x14ac:dyDescent="0.25">
      <c r="A20" s="6">
        <v>24612</v>
      </c>
      <c r="B20" s="6">
        <v>187</v>
      </c>
      <c r="C20" s="6"/>
      <c r="D20" s="6">
        <v>33</v>
      </c>
      <c r="E20" s="6">
        <v>9</v>
      </c>
      <c r="G20">
        <v>24188</v>
      </c>
      <c r="H20">
        <f>VLOOKUP(tbltestbaan[[#This Row],[Spoor]],tblcatalogus[],2,0)</f>
        <v>188</v>
      </c>
      <c r="I20">
        <v>10</v>
      </c>
      <c r="J20">
        <f>VLOOKUP(tbltestbaan[[#This Row],[Terugmelder]],tblblokken[],2,0)</f>
        <v>6</v>
      </c>
      <c r="M20" s="9">
        <v>18</v>
      </c>
      <c r="N20" s="7">
        <v>432</v>
      </c>
      <c r="P20" s="9">
        <v>6</v>
      </c>
      <c r="Q20" s="7">
        <v>754</v>
      </c>
    </row>
    <row r="21" spans="1:17" x14ac:dyDescent="0.25">
      <c r="A21" s="6">
        <v>24671</v>
      </c>
      <c r="B21" s="6">
        <v>227</v>
      </c>
      <c r="C21" s="6"/>
      <c r="D21" s="6">
        <v>34</v>
      </c>
      <c r="E21" s="6">
        <v>9</v>
      </c>
      <c r="G21">
        <v>24188</v>
      </c>
      <c r="H21">
        <f>VLOOKUP(tbltestbaan[[#This Row],[Spoor]],tblcatalogus[],2,0)</f>
        <v>188</v>
      </c>
      <c r="I21">
        <v>10</v>
      </c>
      <c r="J21">
        <f>VLOOKUP(tbltestbaan[[#This Row],[Terugmelder]],tblblokken[],2,0)</f>
        <v>6</v>
      </c>
      <c r="M21" s="9">
        <v>33</v>
      </c>
      <c r="N21" s="7">
        <v>564</v>
      </c>
      <c r="P21" s="10">
        <v>9</v>
      </c>
      <c r="Q21" s="7">
        <v>378</v>
      </c>
    </row>
    <row r="22" spans="1:17" x14ac:dyDescent="0.25">
      <c r="A22" s="6">
        <v>24672</v>
      </c>
      <c r="B22" s="6">
        <v>227</v>
      </c>
      <c r="C22" s="6"/>
      <c r="D22" s="6">
        <v>35</v>
      </c>
      <c r="E22" s="6">
        <v>10</v>
      </c>
      <c r="G22">
        <v>24130</v>
      </c>
      <c r="H22">
        <f>VLOOKUP(tbltestbaan[[#This Row],[Spoor]],tblcatalogus[],2,0)</f>
        <v>189</v>
      </c>
      <c r="I22">
        <v>11</v>
      </c>
      <c r="J22">
        <f>VLOOKUP(tbltestbaan[[#This Row],[Terugmelder]],tblblokken[],2,0)</f>
        <v>8</v>
      </c>
      <c r="M22" s="9">
        <v>34</v>
      </c>
      <c r="N22" s="7">
        <v>458</v>
      </c>
      <c r="P22" s="10">
        <v>10</v>
      </c>
      <c r="Q22" s="7">
        <v>376</v>
      </c>
    </row>
    <row r="23" spans="1:17" x14ac:dyDescent="0.25">
      <c r="D23" s="6">
        <v>36</v>
      </c>
      <c r="E23" s="6">
        <v>10</v>
      </c>
      <c r="G23">
        <v>24130</v>
      </c>
      <c r="H23">
        <f>VLOOKUP(tbltestbaan[[#This Row],[Spoor]],tblcatalogus[],2,0)</f>
        <v>189</v>
      </c>
      <c r="I23">
        <v>12</v>
      </c>
      <c r="J23">
        <f>VLOOKUP(tbltestbaan[[#This Row],[Terugmelder]],tblblokken[],2,0)</f>
        <v>8</v>
      </c>
      <c r="M23" s="9">
        <v>35</v>
      </c>
      <c r="N23" s="7">
        <v>536</v>
      </c>
      <c r="P23" s="9">
        <v>7</v>
      </c>
      <c r="Q23" s="7">
        <v>635</v>
      </c>
    </row>
    <row r="24" spans="1:17" x14ac:dyDescent="0.25">
      <c r="D24" s="6">
        <v>37</v>
      </c>
      <c r="E24" s="6">
        <v>11</v>
      </c>
      <c r="G24">
        <v>24224</v>
      </c>
      <c r="H24">
        <f>VLOOKUP(tbltestbaan[[#This Row],[Spoor]],tblcatalogus[],2,0)</f>
        <v>186</v>
      </c>
      <c r="I24">
        <v>13</v>
      </c>
      <c r="J24">
        <f>VLOOKUP(tbltestbaan[[#This Row],[Terugmelder]],tblblokken[],2,0)</f>
        <v>7</v>
      </c>
      <c r="M24" s="9">
        <v>36</v>
      </c>
      <c r="N24" s="7">
        <v>458</v>
      </c>
      <c r="P24" s="10">
        <v>13</v>
      </c>
      <c r="Q24" s="7">
        <v>186</v>
      </c>
    </row>
    <row r="25" spans="1:17" x14ac:dyDescent="0.25">
      <c r="D25" s="6">
        <v>38</v>
      </c>
      <c r="E25" s="6">
        <v>11</v>
      </c>
      <c r="G25">
        <v>24997</v>
      </c>
      <c r="H25">
        <f>VLOOKUP(tbltestbaan[[#This Row],[Spoor]],tblcatalogus[],2,0)</f>
        <v>94</v>
      </c>
      <c r="I25">
        <v>14</v>
      </c>
      <c r="J25">
        <f>VLOOKUP(tbltestbaan[[#This Row],[Terugmelder]],tblblokken[],2,0)</f>
        <v>7</v>
      </c>
      <c r="M25" s="9">
        <v>37</v>
      </c>
      <c r="N25" s="7">
        <v>564</v>
      </c>
      <c r="P25" s="10">
        <v>14</v>
      </c>
      <c r="Q25" s="7">
        <v>449</v>
      </c>
    </row>
    <row r="26" spans="1:17" x14ac:dyDescent="0.25">
      <c r="D26" s="6">
        <v>39</v>
      </c>
      <c r="E26" s="6">
        <v>12</v>
      </c>
      <c r="G26">
        <v>24094</v>
      </c>
      <c r="H26">
        <f>VLOOKUP(tbltestbaan[[#This Row],[Spoor]],tblcatalogus[],2,0)</f>
        <v>94</v>
      </c>
      <c r="I26">
        <v>14</v>
      </c>
      <c r="J26">
        <f>VLOOKUP(tbltestbaan[[#This Row],[Terugmelder]],tblblokken[],2,0)</f>
        <v>7</v>
      </c>
      <c r="M26" s="9">
        <v>38</v>
      </c>
      <c r="N26" s="7">
        <v>458</v>
      </c>
      <c r="P26" s="9">
        <v>8</v>
      </c>
      <c r="Q26" s="7">
        <v>378</v>
      </c>
    </row>
    <row r="27" spans="1:17" x14ac:dyDescent="0.25">
      <c r="D27" s="6">
        <v>40</v>
      </c>
      <c r="E27" s="6">
        <v>12</v>
      </c>
      <c r="G27">
        <v>24130</v>
      </c>
      <c r="H27">
        <f>VLOOKUP(tbltestbaan[[#This Row],[Spoor]],tblcatalogus[],2,0)</f>
        <v>189</v>
      </c>
      <c r="I27">
        <v>14</v>
      </c>
      <c r="J27">
        <f>VLOOKUP(tbltestbaan[[#This Row],[Terugmelder]],tblblokken[],2,0)</f>
        <v>7</v>
      </c>
      <c r="M27" s="9">
        <v>39</v>
      </c>
      <c r="N27" s="7">
        <v>536</v>
      </c>
      <c r="P27" s="10">
        <v>11</v>
      </c>
      <c r="Q27" s="7">
        <v>189</v>
      </c>
    </row>
    <row r="28" spans="1:17" x14ac:dyDescent="0.25">
      <c r="G28">
        <v>24977</v>
      </c>
      <c r="H28">
        <f>VLOOKUP(tbltestbaan[[#This Row],[Spoor]],tblcatalogus[],2,0)</f>
        <v>72</v>
      </c>
      <c r="I28">
        <v>14</v>
      </c>
      <c r="J28">
        <f>VLOOKUP(tbltestbaan[[#This Row],[Terugmelder]],tblblokken[],2,0)</f>
        <v>7</v>
      </c>
      <c r="M28" s="9">
        <v>40</v>
      </c>
      <c r="N28" s="7">
        <v>458</v>
      </c>
      <c r="P28" s="10">
        <v>12</v>
      </c>
      <c r="Q28" s="7">
        <v>189</v>
      </c>
    </row>
    <row r="29" spans="1:17" x14ac:dyDescent="0.25">
      <c r="G29">
        <v>24094</v>
      </c>
      <c r="H29">
        <f>VLOOKUP(tbltestbaan[[#This Row],[Spoor]],tblcatalogus[],2,0)</f>
        <v>94</v>
      </c>
      <c r="I29">
        <v>15</v>
      </c>
      <c r="J29">
        <f>VLOOKUP(tbltestbaan[[#This Row],[Terugmelder]],tblblokken[],2,0)</f>
        <v>3</v>
      </c>
      <c r="M29" s="9" t="s">
        <v>75</v>
      </c>
      <c r="N29" s="7">
        <v>9773</v>
      </c>
      <c r="P29" s="9">
        <v>9</v>
      </c>
      <c r="Q29" s="7">
        <v>1022</v>
      </c>
    </row>
    <row r="30" spans="1:17" x14ac:dyDescent="0.25">
      <c r="G30">
        <v>24077</v>
      </c>
      <c r="H30">
        <f>VLOOKUP(tbltestbaan[[#This Row],[Spoor]],tblcatalogus[],2,0)</f>
        <v>78</v>
      </c>
      <c r="I30">
        <v>15</v>
      </c>
      <c r="J30">
        <f>VLOOKUP(tbltestbaan[[#This Row],[Terugmelder]],tblblokken[],2,0)</f>
        <v>3</v>
      </c>
      <c r="P30" s="10">
        <v>33</v>
      </c>
      <c r="Q30" s="7">
        <v>564</v>
      </c>
    </row>
    <row r="31" spans="1:17" x14ac:dyDescent="0.25">
      <c r="G31">
        <v>24997</v>
      </c>
      <c r="H31">
        <f>VLOOKUP(tbltestbaan[[#This Row],[Spoor]],tblcatalogus[],2,0)</f>
        <v>94</v>
      </c>
      <c r="I31">
        <v>16</v>
      </c>
      <c r="J31">
        <f>VLOOKUP(tbltestbaan[[#This Row],[Terugmelder]],tblblokken[],2,0)</f>
        <v>3</v>
      </c>
      <c r="P31" s="10">
        <v>34</v>
      </c>
      <c r="Q31" s="7">
        <v>458</v>
      </c>
    </row>
    <row r="32" spans="1:17" x14ac:dyDescent="0.25">
      <c r="G32">
        <v>24188</v>
      </c>
      <c r="H32">
        <f>VLOOKUP(tbltestbaan[[#This Row],[Spoor]],tblcatalogus[],2,0)</f>
        <v>188</v>
      </c>
      <c r="I32">
        <v>16</v>
      </c>
      <c r="J32">
        <f>VLOOKUP(tbltestbaan[[#This Row],[Terugmelder]],tblblokken[],2,0)</f>
        <v>3</v>
      </c>
      <c r="P32" s="9">
        <v>10</v>
      </c>
      <c r="Q32" s="7">
        <v>994</v>
      </c>
    </row>
    <row r="33" spans="7:17" x14ac:dyDescent="0.25">
      <c r="G33">
        <v>24977</v>
      </c>
      <c r="H33">
        <f>VLOOKUP(tbltestbaan[[#This Row],[Spoor]],tblcatalogus[],2,0)</f>
        <v>72</v>
      </c>
      <c r="I33">
        <v>16</v>
      </c>
      <c r="J33">
        <f>VLOOKUP(tbltestbaan[[#This Row],[Terugmelder]],tblblokken[],2,0)</f>
        <v>3</v>
      </c>
      <c r="P33" s="10">
        <v>35</v>
      </c>
      <c r="Q33" s="7">
        <v>536</v>
      </c>
    </row>
    <row r="34" spans="7:17" x14ac:dyDescent="0.25">
      <c r="G34">
        <v>24224</v>
      </c>
      <c r="H34">
        <f>VLOOKUP(tbltestbaan[[#This Row],[Spoor]],tblcatalogus[],2,0)</f>
        <v>186</v>
      </c>
      <c r="I34">
        <v>17</v>
      </c>
      <c r="J34">
        <f>VLOOKUP(tbltestbaan[[#This Row],[Terugmelder]],tblblokken[],2,0)</f>
        <v>4</v>
      </c>
      <c r="P34" s="10">
        <v>36</v>
      </c>
      <c r="Q34" s="7">
        <v>458</v>
      </c>
    </row>
    <row r="35" spans="7:17" x14ac:dyDescent="0.25">
      <c r="G35">
        <v>24997</v>
      </c>
      <c r="H35">
        <f>VLOOKUP(tbltestbaan[[#This Row],[Spoor]],tblcatalogus[],2,0)</f>
        <v>94</v>
      </c>
      <c r="I35">
        <v>18</v>
      </c>
      <c r="J35">
        <f>VLOOKUP(tbltestbaan[[#This Row],[Terugmelder]],tblblokken[],2,0)</f>
        <v>4</v>
      </c>
      <c r="P35" s="9">
        <v>11</v>
      </c>
      <c r="Q35" s="7">
        <v>1022</v>
      </c>
    </row>
    <row r="36" spans="7:17" x14ac:dyDescent="0.25">
      <c r="G36">
        <v>24077</v>
      </c>
      <c r="H36">
        <f>VLOOKUP(tbltestbaan[[#This Row],[Spoor]],tblcatalogus[],2,0)</f>
        <v>78</v>
      </c>
      <c r="I36">
        <v>18</v>
      </c>
      <c r="J36">
        <f>VLOOKUP(tbltestbaan[[#This Row],[Terugmelder]],tblblokken[],2,0)</f>
        <v>4</v>
      </c>
      <c r="P36" s="10">
        <v>37</v>
      </c>
      <c r="Q36" s="7">
        <v>564</v>
      </c>
    </row>
    <row r="37" spans="7:17" x14ac:dyDescent="0.25">
      <c r="G37">
        <v>24188</v>
      </c>
      <c r="H37">
        <f>VLOOKUP(tbltestbaan[[#This Row],[Spoor]],tblcatalogus[],2,0)</f>
        <v>188</v>
      </c>
      <c r="I37">
        <v>18</v>
      </c>
      <c r="J37">
        <f>VLOOKUP(tbltestbaan[[#This Row],[Terugmelder]],tblblokken[],2,0)</f>
        <v>4</v>
      </c>
      <c r="P37" s="10">
        <v>38</v>
      </c>
      <c r="Q37" s="7">
        <v>458</v>
      </c>
    </row>
    <row r="38" spans="7:17" x14ac:dyDescent="0.25">
      <c r="G38">
        <v>24977</v>
      </c>
      <c r="H38">
        <f>VLOOKUP(tbltestbaan[[#This Row],[Spoor]],tblcatalogus[],2,0)</f>
        <v>72</v>
      </c>
      <c r="I38">
        <v>18</v>
      </c>
      <c r="J38">
        <f>VLOOKUP(tbltestbaan[[#This Row],[Terugmelder]],tblblokken[],2,0)</f>
        <v>4</v>
      </c>
      <c r="P38" s="9">
        <v>12</v>
      </c>
      <c r="Q38" s="7">
        <v>994</v>
      </c>
    </row>
    <row r="39" spans="7:17" x14ac:dyDescent="0.25">
      <c r="G39">
        <v>62188</v>
      </c>
      <c r="H39" s="7">
        <f>VLOOKUP(tbltestbaan[[#This Row],[Spoor]],tblcatalogus[],2,0)</f>
        <v>188</v>
      </c>
      <c r="I39">
        <v>33</v>
      </c>
      <c r="J39">
        <f>VLOOKUP(tbltestbaan[[#This Row],[Terugmelder]],tblblokken[],2,0)</f>
        <v>9</v>
      </c>
      <c r="P39" s="10">
        <v>39</v>
      </c>
      <c r="Q39" s="7">
        <v>536</v>
      </c>
    </row>
    <row r="40" spans="7:17" x14ac:dyDescent="0.25">
      <c r="G40">
        <v>62188</v>
      </c>
      <c r="H40" s="7">
        <f>VLOOKUP(tbltestbaan[[#This Row],[Spoor]],tblcatalogus[],2,0)</f>
        <v>188</v>
      </c>
      <c r="I40">
        <v>33</v>
      </c>
      <c r="J40">
        <f>VLOOKUP(tbltestbaan[[#This Row],[Terugmelder]],tblblokken[],2,0)</f>
        <v>9</v>
      </c>
      <c r="P40" s="10">
        <v>40</v>
      </c>
      <c r="Q40" s="7">
        <v>458</v>
      </c>
    </row>
    <row r="41" spans="7:17" x14ac:dyDescent="0.25">
      <c r="G41">
        <v>62188</v>
      </c>
      <c r="H41" s="7">
        <f>VLOOKUP(tbltestbaan[[#This Row],[Spoor]],tblcatalogus[],2,0)</f>
        <v>188</v>
      </c>
      <c r="I41">
        <v>33</v>
      </c>
      <c r="J41">
        <f>VLOOKUP(tbltestbaan[[#This Row],[Terugmelder]],tblblokken[],2,0)</f>
        <v>9</v>
      </c>
      <c r="P41" s="9" t="s">
        <v>75</v>
      </c>
      <c r="Q41" s="7">
        <v>9773</v>
      </c>
    </row>
    <row r="42" spans="7:17" x14ac:dyDescent="0.25">
      <c r="G42">
        <v>62230</v>
      </c>
      <c r="H42" s="7">
        <f>VLOOKUP(tbltestbaan[[#This Row],[Spoor]],tblcatalogus[],2,0)</f>
        <v>229</v>
      </c>
      <c r="I42">
        <v>34</v>
      </c>
      <c r="J42">
        <f>VLOOKUP(tbltestbaan[[#This Row],[Terugmelder]],tblblokken[],2,0)</f>
        <v>9</v>
      </c>
    </row>
    <row r="43" spans="7:17" x14ac:dyDescent="0.25">
      <c r="G43">
        <v>62230</v>
      </c>
      <c r="H43" s="7">
        <f>VLOOKUP(tbltestbaan[[#This Row],[Spoor]],tblcatalogus[],2,0)</f>
        <v>229</v>
      </c>
      <c r="I43">
        <v>34</v>
      </c>
      <c r="J43">
        <f>VLOOKUP(tbltestbaan[[#This Row],[Terugmelder]],tblblokken[],2,0)</f>
        <v>9</v>
      </c>
    </row>
    <row r="44" spans="7:17" x14ac:dyDescent="0.25">
      <c r="G44">
        <v>62230</v>
      </c>
      <c r="H44" s="7">
        <f>VLOOKUP(tbltestbaan[[#This Row],[Spoor]],tblcatalogus[],2,0)</f>
        <v>229</v>
      </c>
      <c r="I44">
        <v>35</v>
      </c>
      <c r="J44">
        <f>VLOOKUP(tbltestbaan[[#This Row],[Terugmelder]],tblblokken[],2,0)</f>
        <v>10</v>
      </c>
    </row>
    <row r="45" spans="7:17" x14ac:dyDescent="0.25">
      <c r="G45" s="6">
        <v>62077</v>
      </c>
      <c r="H45" s="7">
        <f>VLOOKUP(tbltestbaan[[#This Row],[Spoor]],tblcatalogus[],2,0)</f>
        <v>78</v>
      </c>
      <c r="I45" s="6">
        <v>35</v>
      </c>
      <c r="J45" s="6">
        <f>VLOOKUP(tbltestbaan[[#This Row],[Terugmelder]],tblblokken[],2,0)</f>
        <v>10</v>
      </c>
      <c r="K45" s="6"/>
    </row>
    <row r="46" spans="7:17" x14ac:dyDescent="0.25">
      <c r="G46" s="6">
        <v>62230</v>
      </c>
      <c r="H46" s="7">
        <f>VLOOKUP(tbltestbaan[[#This Row],[Spoor]],tblcatalogus[],2,0)</f>
        <v>229</v>
      </c>
      <c r="I46" s="6">
        <v>35</v>
      </c>
      <c r="J46" s="6">
        <f>VLOOKUP(tbltestbaan[[#This Row],[Terugmelder]],tblblokken[],2,0)</f>
        <v>10</v>
      </c>
      <c r="K46" s="6"/>
    </row>
    <row r="47" spans="7:17" x14ac:dyDescent="0.25">
      <c r="G47" s="6">
        <v>62230</v>
      </c>
      <c r="H47" s="7">
        <f>VLOOKUP(tbltestbaan[[#This Row],[Spoor]],tblcatalogus[],2,0)</f>
        <v>229</v>
      </c>
      <c r="I47" s="6">
        <v>36</v>
      </c>
      <c r="J47" s="6">
        <f>VLOOKUP(tbltestbaan[[#This Row],[Terugmelder]],tblblokken[],2,0)</f>
        <v>10</v>
      </c>
      <c r="K47" s="6"/>
    </row>
    <row r="48" spans="7:17" x14ac:dyDescent="0.25">
      <c r="G48" s="6">
        <v>62230</v>
      </c>
      <c r="H48" s="7">
        <f>VLOOKUP(tbltestbaan[[#This Row],[Spoor]],tblcatalogus[],2,0)</f>
        <v>229</v>
      </c>
      <c r="I48" s="6">
        <v>36</v>
      </c>
      <c r="J48" s="6">
        <f>VLOOKUP(tbltestbaan[[#This Row],[Terugmelder]],tblblokken[],2,0)</f>
        <v>10</v>
      </c>
      <c r="K48" s="6"/>
    </row>
    <row r="49" spans="7:11" x14ac:dyDescent="0.25">
      <c r="G49" s="6">
        <v>62188</v>
      </c>
      <c r="H49" s="7">
        <f>VLOOKUP(tbltestbaan[[#This Row],[Spoor]],tblcatalogus[],2,0)</f>
        <v>188</v>
      </c>
      <c r="I49" s="6">
        <v>37</v>
      </c>
      <c r="J49" s="6">
        <f>VLOOKUP(tbltestbaan[[#This Row],[Terugmelder]],tblblokken[],2,0)</f>
        <v>11</v>
      </c>
      <c r="K49" s="6"/>
    </row>
    <row r="50" spans="7:11" x14ac:dyDescent="0.25">
      <c r="G50" s="6">
        <v>62188</v>
      </c>
      <c r="H50" s="7">
        <f>VLOOKUP(tbltestbaan[[#This Row],[Spoor]],tblcatalogus[],2,0)</f>
        <v>188</v>
      </c>
      <c r="I50" s="6">
        <v>37</v>
      </c>
      <c r="J50" s="6">
        <f>VLOOKUP(tbltestbaan[[#This Row],[Terugmelder]],tblblokken[],2,0)</f>
        <v>11</v>
      </c>
      <c r="K50" s="6"/>
    </row>
    <row r="51" spans="7:11" x14ac:dyDescent="0.25">
      <c r="G51" s="6">
        <v>62188</v>
      </c>
      <c r="H51" s="7">
        <f>VLOOKUP(tbltestbaan[[#This Row],[Spoor]],tblcatalogus[],2,0)</f>
        <v>188</v>
      </c>
      <c r="I51" s="6">
        <v>37</v>
      </c>
      <c r="J51" s="6">
        <f>VLOOKUP(tbltestbaan[[#This Row],[Terugmelder]],tblblokken[],2,0)</f>
        <v>11</v>
      </c>
      <c r="K51" s="6"/>
    </row>
    <row r="52" spans="7:11" x14ac:dyDescent="0.25">
      <c r="G52" s="6">
        <v>62230</v>
      </c>
      <c r="H52" s="7">
        <f>VLOOKUP(tbltestbaan[[#This Row],[Spoor]],tblcatalogus[],2,0)</f>
        <v>229</v>
      </c>
      <c r="I52" s="6">
        <v>38</v>
      </c>
      <c r="J52" s="6">
        <f>VLOOKUP(tbltestbaan[[#This Row],[Terugmelder]],tblblokken[],2,0)</f>
        <v>11</v>
      </c>
      <c r="K52" s="6"/>
    </row>
    <row r="53" spans="7:11" x14ac:dyDescent="0.25">
      <c r="G53" s="6">
        <v>62230</v>
      </c>
      <c r="H53" s="7">
        <f>VLOOKUP(tbltestbaan[[#This Row],[Spoor]],tblcatalogus[],2,0)</f>
        <v>229</v>
      </c>
      <c r="I53" s="6">
        <v>38</v>
      </c>
      <c r="J53" s="6">
        <f>VLOOKUP(tbltestbaan[[#This Row],[Terugmelder]],tblblokken[],2,0)</f>
        <v>11</v>
      </c>
      <c r="K53" s="6"/>
    </row>
    <row r="54" spans="7:11" x14ac:dyDescent="0.25">
      <c r="G54" s="6">
        <v>62230</v>
      </c>
      <c r="H54" s="7">
        <f>VLOOKUP(tbltestbaan[[#This Row],[Spoor]],tblcatalogus[],2,0)</f>
        <v>229</v>
      </c>
      <c r="I54" s="6">
        <v>39</v>
      </c>
      <c r="J54" s="6">
        <f>VLOOKUP(tbltestbaan[[#This Row],[Terugmelder]],tblblokken[],2,0)</f>
        <v>12</v>
      </c>
      <c r="K54" s="6"/>
    </row>
    <row r="55" spans="7:11" x14ac:dyDescent="0.25">
      <c r="G55" s="6">
        <v>62077</v>
      </c>
      <c r="H55" s="7">
        <f>VLOOKUP(tbltestbaan[[#This Row],[Spoor]],tblcatalogus[],2,0)</f>
        <v>78</v>
      </c>
      <c r="I55" s="6">
        <v>39</v>
      </c>
      <c r="J55" s="6">
        <f>VLOOKUP(tbltestbaan[[#This Row],[Terugmelder]],tblblokken[],2,0)</f>
        <v>12</v>
      </c>
      <c r="K55" s="6"/>
    </row>
    <row r="56" spans="7:11" x14ac:dyDescent="0.25">
      <c r="G56" s="6">
        <v>62230</v>
      </c>
      <c r="H56" s="7">
        <f>VLOOKUP(tbltestbaan[[#This Row],[Spoor]],tblcatalogus[],2,0)</f>
        <v>229</v>
      </c>
      <c r="I56" s="6">
        <v>39</v>
      </c>
      <c r="J56">
        <f>VLOOKUP(tbltestbaan[[#This Row],[Terugmelder]],tblblokken[],2,0)</f>
        <v>12</v>
      </c>
    </row>
    <row r="57" spans="7:11" x14ac:dyDescent="0.25">
      <c r="G57" s="6">
        <v>62230</v>
      </c>
      <c r="H57" s="7">
        <f>VLOOKUP(tbltestbaan[[#This Row],[Spoor]],tblcatalogus[],2,0)</f>
        <v>229</v>
      </c>
      <c r="I57" s="6">
        <v>40</v>
      </c>
      <c r="J57">
        <f>VLOOKUP(tbltestbaan[[#This Row],[Terugmelder]],tblblokken[],2,0)</f>
        <v>12</v>
      </c>
    </row>
    <row r="58" spans="7:11" x14ac:dyDescent="0.25">
      <c r="G58" s="6">
        <v>62230</v>
      </c>
      <c r="H58" s="7">
        <f>VLOOKUP(tbltestbaan[[#This Row],[Spoor]],tblcatalogus[],2,0)</f>
        <v>229</v>
      </c>
      <c r="I58" s="6">
        <v>40</v>
      </c>
      <c r="J58">
        <f>VLOOKUP(tbltestbaan[[#This Row],[Terugmelder]],tblblokken[],2,0)</f>
        <v>12</v>
      </c>
    </row>
    <row r="59" spans="7:11" x14ac:dyDescent="0.25">
      <c r="G59" s="6"/>
      <c r="H59" s="6"/>
      <c r="I59" s="6"/>
    </row>
    <row r="60" spans="7:11" x14ac:dyDescent="0.25">
      <c r="G60" s="6"/>
      <c r="H60" s="6"/>
      <c r="I60" s="6"/>
    </row>
    <row r="61" spans="7:11" x14ac:dyDescent="0.25">
      <c r="G61" s="6"/>
      <c r="H61" s="6"/>
      <c r="I61" s="6"/>
    </row>
    <row r="62" spans="7:11" x14ac:dyDescent="0.25">
      <c r="G62" s="6"/>
      <c r="H62" s="6"/>
      <c r="I62" s="6"/>
    </row>
    <row r="63" spans="7:11" x14ac:dyDescent="0.25">
      <c r="G63" s="6"/>
      <c r="H63" s="6"/>
      <c r="I63" s="6"/>
    </row>
    <row r="64" spans="7:11" x14ac:dyDescent="0.25">
      <c r="G64" s="6"/>
      <c r="H64" s="6"/>
      <c r="I64" s="6"/>
    </row>
    <row r="65" spans="7:9" x14ac:dyDescent="0.25">
      <c r="G65" s="6"/>
      <c r="H65" s="6"/>
      <c r="I65" s="6"/>
    </row>
    <row r="66" spans="7:9" x14ac:dyDescent="0.25">
      <c r="G66" s="6"/>
      <c r="H66" s="6"/>
      <c r="I66" s="6"/>
    </row>
    <row r="67" spans="7:9" x14ac:dyDescent="0.25">
      <c r="G67" s="6"/>
      <c r="H67" s="6"/>
      <c r="I67" s="6"/>
    </row>
    <row r="68" spans="7:9" x14ac:dyDescent="0.25">
      <c r="G68" s="6"/>
      <c r="H68" s="6"/>
      <c r="I68" s="6"/>
    </row>
    <row r="69" spans="7:9" x14ac:dyDescent="0.25">
      <c r="G69" s="6"/>
    </row>
    <row r="70" spans="7:9" x14ac:dyDescent="0.25">
      <c r="G70" s="6"/>
    </row>
    <row r="71" spans="7:9" x14ac:dyDescent="0.25">
      <c r="G71" s="6"/>
    </row>
  </sheetData>
  <pageMargins left="0.7" right="0.7" top="0.75" bottom="0.75" header="0.3" footer="0.3"/>
  <pageSetup paperSize="9" orientation="portrait" horizontalDpi="4294967293" verticalDpi="4294967293"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MTS-testbaan</vt:lpstr>
      <vt:lpstr>MTS-testbaan SDR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Peeters</dc:creator>
  <cp:lastModifiedBy>Sven De Ridder</cp:lastModifiedBy>
  <cp:lastPrinted>2015-01-27T11:47:35Z</cp:lastPrinted>
  <dcterms:created xsi:type="dcterms:W3CDTF">2015-01-11T14:27:01Z</dcterms:created>
  <dcterms:modified xsi:type="dcterms:W3CDTF">2015-12-29T09:46:36Z</dcterms:modified>
</cp:coreProperties>
</file>